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4770" yWindow="0" windowWidth="14805" windowHeight="11760"/>
  </bookViews>
  <sheets>
    <sheet name="от 4-х старт" sheetId="9" r:id="rId1"/>
    <sheet name="от 4-х промежуток" sheetId="8" r:id="rId2"/>
    <sheet name="от 4-х итог" sheetId="2" r:id="rId3"/>
  </sheets>
  <definedNames>
    <definedName name="_xlnm._FilterDatabase" localSheetId="2" hidden="1">'от 4-х итог'!$K$1:$K$18</definedName>
    <definedName name="_xlnm._FilterDatabase" localSheetId="1" hidden="1">'от 4-х промежуток'!$L$1:$L$17</definedName>
    <definedName name="_xlnm._FilterDatabase" localSheetId="0" hidden="1">'от 4-х старт'!$L$1:$L$19</definedName>
  </definedNames>
  <calcPr calcId="144525"/>
</workbook>
</file>

<file path=xl/calcChain.xml><?xml version="1.0" encoding="utf-8"?>
<calcChain xmlns="http://schemas.openxmlformats.org/spreadsheetml/2006/main">
  <c r="L10" i="9" l="1"/>
  <c r="L10" i="8"/>
  <c r="K10" i="2"/>
  <c r="K9" i="2"/>
  <c r="J13" i="2" l="1"/>
  <c r="K13" i="8"/>
  <c r="K13" i="9"/>
  <c r="J9" i="2" l="1"/>
  <c r="K9" i="8"/>
  <c r="L9" i="8" s="1"/>
  <c r="K9" i="9"/>
  <c r="L9" i="9" s="1"/>
  <c r="K11" i="9" l="1"/>
  <c r="L11" i="9" s="1"/>
  <c r="K16" i="9" s="1"/>
  <c r="L16" i="9" s="1"/>
  <c r="J11" i="9"/>
  <c r="J9" i="9"/>
  <c r="K11" i="8"/>
  <c r="L11" i="8" s="1"/>
  <c r="K15" i="8" s="1"/>
  <c r="L15" i="8" s="1"/>
  <c r="J11" i="8"/>
  <c r="J9" i="8"/>
  <c r="K16" i="8" l="1"/>
  <c r="L16" i="8" s="1"/>
  <c r="K14" i="9"/>
  <c r="L14" i="9" s="1"/>
  <c r="K14" i="8"/>
  <c r="L14" i="8" s="1"/>
  <c r="K15" i="9"/>
  <c r="L15" i="9" s="1"/>
  <c r="J11" i="2"/>
  <c r="K11" i="2" s="1"/>
  <c r="I11" i="2"/>
  <c r="I9" i="2"/>
  <c r="J15" i="2" l="1"/>
  <c r="K15" i="2" s="1"/>
  <c r="J16" i="2"/>
  <c r="K16" i="2" s="1"/>
  <c r="J14" i="2"/>
  <c r="K14" i="2" s="1"/>
</calcChain>
</file>

<file path=xl/sharedStrings.xml><?xml version="1.0" encoding="utf-8"?>
<sst xmlns="http://schemas.openxmlformats.org/spreadsheetml/2006/main" count="83" uniqueCount="46">
  <si>
    <t xml:space="preserve">Лист наблюдения  </t>
  </si>
  <si>
    <t>Образовательная область "Здоровье"</t>
  </si>
  <si>
    <t>№</t>
  </si>
  <si>
    <t>Ф.И.ребенка</t>
  </si>
  <si>
    <t>Физическая культура</t>
  </si>
  <si>
    <t>Общее количество баллов</t>
  </si>
  <si>
    <t>Средний балл</t>
  </si>
  <si>
    <t xml:space="preserve">Уровень усвоения Типовой программы </t>
  </si>
  <si>
    <t>кол-во</t>
  </si>
  <si>
    <t>%</t>
  </si>
  <si>
    <t>Б (І уровень)</t>
  </si>
  <si>
    <t>В (ІІ уровень)</t>
  </si>
  <si>
    <t>Г (ІІІ уровень)</t>
  </si>
  <si>
    <t>А (всего детей)</t>
  </si>
  <si>
    <t>І ур</t>
  </si>
  <si>
    <t>ІІ ур</t>
  </si>
  <si>
    <t>ІІІ ур</t>
  </si>
  <si>
    <t xml:space="preserve">Б (I уровень) </t>
  </si>
  <si>
    <t xml:space="preserve">В (II уровень) </t>
  </si>
  <si>
    <t>Г (III уровень)</t>
  </si>
  <si>
    <t xml:space="preserve">результатов диагностики стартового контроля в старшей группе (от 4 лет) </t>
  </si>
  <si>
    <t>4-Зд.1 выполняет основные движения</t>
  </si>
  <si>
    <t>4-Зд.2 перестраивается в колонну по одному, в круг, находит свое место в строю</t>
  </si>
  <si>
    <t>4-Зд.3 принимает нужное исходное положение, соблюдает последовательность выполнения</t>
  </si>
  <si>
    <t>4-Зд.4 катается с невысокой горки; катают друг друга</t>
  </si>
  <si>
    <t>4-Зд.5 умеет кататься на трехколесном велосипеде, погружается в воду, играет в воде</t>
  </si>
  <si>
    <t>4-Зд.6 проявляет самостоятельность при выполнении культурно-гигиенических навыков</t>
  </si>
  <si>
    <t>4-Зд.1 проявляет интерес к выполнению физических упражнений</t>
  </si>
  <si>
    <t>4-Зд.2 выполняет правила подвижных игр</t>
  </si>
  <si>
    <t>4-Зд.3 умеет строиться в колонну по одному с выполнением различных заданий</t>
  </si>
  <si>
    <t>4-Зд.4 перестраивается в звенья по два, по три</t>
  </si>
  <si>
    <t>4-Зд.5 владеет первоначальной техникой спортивных упражнений и спортивных игр</t>
  </si>
  <si>
    <t>4-Зд.6 соблюдает первоначальные навыки личной гигиены</t>
  </si>
  <si>
    <t>4-Зд.1 владеет двигательными навыками и техникой выполнения основных движений</t>
  </si>
  <si>
    <t>4-Зд.2 проявляет интерес к физическим упражнениям и закаливающим процедурам</t>
  </si>
  <si>
    <t>4-Зд.3 умеет выполнять комплексы утренней гимнастики по показу педагога</t>
  </si>
  <si>
    <t>4-Зд.4 самостоятельно играет в различные игры и соблюдает правила игры</t>
  </si>
  <si>
    <t>4-Зд.5 выполняет элементы спортивных игр, владеет видами закаливания, навыками самообслуживания</t>
  </si>
  <si>
    <t xml:space="preserve">результатов диагностики итогового контроля в старшей группе (от 4 лет) </t>
  </si>
  <si>
    <t xml:space="preserve">результатов диагностики промежуточного контроля в старшей группе (от 4 лет) </t>
  </si>
  <si>
    <t xml:space="preserve">Учебный год: ___2021-2022_________       Группа:___старшая__________________     Дата проведения:__4.09.2021_________ </t>
  </si>
  <si>
    <t xml:space="preserve">Учебный год: __2021-2022__________       Группа:__старшая__    Дата проведения:_5.05.2022__________ </t>
  </si>
  <si>
    <t xml:space="preserve">Учебный год: __2021-2022__________       Группа:_старшая_  Дата проведения:__5.01.2022_________ </t>
  </si>
  <si>
    <t>Айдарова Камила</t>
  </si>
  <si>
    <t>Қожахмет Қадір</t>
  </si>
  <si>
    <t>Оразова Айлана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</si>
</sst>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CCFF"/>
        <bgColor indexed="64"/>
      </patternFill>
    </fill>
    <fill>
      <patternFill patternType="solid">
        <fgColor rgb="FF66FF66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2" fillId="0" borderId="1" xfId="0" applyFont="1" applyBorder="1"/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/>
    </xf>
    <xf numFmtId="0" fontId="0" fillId="0" borderId="0" xfId="0" applyBorder="1"/>
    <xf numFmtId="0" fontId="1" fillId="3" borderId="1" xfId="0" applyFont="1" applyFill="1" applyBorder="1"/>
    <xf numFmtId="0" fontId="1" fillId="4" borderId="1" xfId="0" applyFont="1" applyFill="1" applyBorder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textRotation="90" wrapText="1"/>
    </xf>
    <xf numFmtId="0" fontId="1" fillId="5" borderId="1" xfId="0" applyFont="1" applyFill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2" xfId="0" applyFont="1" applyBorder="1" applyAlignment="1">
      <alignment horizontal="left" vertical="top"/>
    </xf>
    <xf numFmtId="0" fontId="1" fillId="0" borderId="3" xfId="0" applyFont="1" applyBorder="1" applyAlignment="1">
      <alignment horizontal="left" vertical="top"/>
    </xf>
    <xf numFmtId="0" fontId="1" fillId="0" borderId="4" xfId="0" applyFont="1" applyBorder="1" applyAlignment="1">
      <alignment horizontal="left" vertical="top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 textRotation="90" wrapText="1"/>
    </xf>
    <xf numFmtId="0" fontId="1" fillId="3" borderId="7" xfId="0" applyFont="1" applyFill="1" applyBorder="1" applyAlignment="1">
      <alignment horizontal="center" vertical="center" textRotation="90" wrapText="1"/>
    </xf>
    <xf numFmtId="0" fontId="1" fillId="4" borderId="5" xfId="0" applyFont="1" applyFill="1" applyBorder="1" applyAlignment="1">
      <alignment horizontal="center" vertical="center" textRotation="90" wrapText="1"/>
    </xf>
    <xf numFmtId="0" fontId="1" fillId="4" borderId="7" xfId="0" applyFont="1" applyFill="1" applyBorder="1" applyAlignment="1">
      <alignment horizontal="center" vertical="center" textRotation="90" wrapText="1"/>
    </xf>
    <xf numFmtId="0" fontId="1" fillId="5" borderId="1" xfId="0" applyFont="1" applyFill="1" applyBorder="1" applyAlignment="1">
      <alignment horizontal="center" vertical="center" textRotation="90" wrapText="1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1" fillId="4" borderId="1" xfId="0" applyFont="1" applyFill="1" applyBorder="1" applyAlignment="1">
      <alignment horizontal="center" vertical="center" textRotation="90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66FF66"/>
      <color rgb="FF00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75"/>
  <sheetViews>
    <sheetView tabSelected="1" topLeftCell="A4" zoomScale="80" zoomScaleNormal="80" workbookViewId="0">
      <selection activeCell="O11" sqref="O11"/>
    </sheetView>
  </sheetViews>
  <sheetFormatPr defaultRowHeight="15" x14ac:dyDescent="0.25"/>
  <cols>
    <col min="2" max="2" width="4.7109375" customWidth="1"/>
    <col min="3" max="3" width="20.5703125" customWidth="1"/>
    <col min="4" max="4" width="5" customWidth="1"/>
    <col min="5" max="5" width="8.85546875" customWidth="1"/>
    <col min="6" max="6" width="10.140625" customWidth="1"/>
    <col min="7" max="7" width="7.7109375" customWidth="1"/>
    <col min="8" max="8" width="8.5703125" customWidth="1"/>
    <col min="9" max="9" width="9.85546875" customWidth="1"/>
    <col min="12" max="12" width="10.5703125" customWidth="1"/>
  </cols>
  <sheetData>
    <row r="2" spans="1:13" x14ac:dyDescent="0.25">
      <c r="A2" s="22" t="s">
        <v>0</v>
      </c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</row>
    <row r="3" spans="1:13" x14ac:dyDescent="0.25">
      <c r="A3" s="22" t="s">
        <v>20</v>
      </c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</row>
    <row r="4" spans="1:13" x14ac:dyDescent="0.25">
      <c r="A4" s="22" t="s">
        <v>40</v>
      </c>
      <c r="B4" s="22"/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</row>
    <row r="6" spans="1:13" x14ac:dyDescent="0.25">
      <c r="B6" s="23" t="s">
        <v>1</v>
      </c>
      <c r="C6" s="23"/>
      <c r="D6" s="23"/>
      <c r="E6" s="23"/>
      <c r="F6" s="23"/>
      <c r="G6" s="23"/>
      <c r="H6" s="23"/>
      <c r="I6" s="23"/>
      <c r="J6" s="23"/>
      <c r="K6" s="23"/>
      <c r="L6" s="23"/>
    </row>
    <row r="7" spans="1:13" x14ac:dyDescent="0.25">
      <c r="B7" s="24" t="s">
        <v>2</v>
      </c>
      <c r="C7" s="24" t="s">
        <v>3</v>
      </c>
      <c r="D7" s="25" t="s">
        <v>4</v>
      </c>
      <c r="E7" s="26"/>
      <c r="F7" s="26"/>
      <c r="G7" s="26"/>
      <c r="H7" s="26"/>
      <c r="I7" s="27"/>
      <c r="J7" s="28" t="s">
        <v>5</v>
      </c>
      <c r="K7" s="30" t="s">
        <v>6</v>
      </c>
      <c r="L7" s="32" t="s">
        <v>7</v>
      </c>
    </row>
    <row r="8" spans="1:13" ht="225" customHeight="1" x14ac:dyDescent="0.25">
      <c r="B8" s="24"/>
      <c r="C8" s="24"/>
      <c r="D8" s="10" t="s">
        <v>21</v>
      </c>
      <c r="E8" s="10" t="s">
        <v>22</v>
      </c>
      <c r="F8" s="10" t="s">
        <v>23</v>
      </c>
      <c r="G8" s="10" t="s">
        <v>24</v>
      </c>
      <c r="H8" s="10" t="s">
        <v>25</v>
      </c>
      <c r="I8" s="10" t="s">
        <v>26</v>
      </c>
      <c r="J8" s="29"/>
      <c r="K8" s="31"/>
      <c r="L8" s="32"/>
    </row>
    <row r="9" spans="1:13" x14ac:dyDescent="0.25">
      <c r="B9" s="2">
        <v>1</v>
      </c>
      <c r="C9" s="2" t="s">
        <v>43</v>
      </c>
      <c r="D9" s="2">
        <v>2</v>
      </c>
      <c r="E9" s="2">
        <v>2</v>
      </c>
      <c r="F9" s="2">
        <v>1</v>
      </c>
      <c r="G9" s="2">
        <v>2</v>
      </c>
      <c r="H9" s="2">
        <v>1</v>
      </c>
      <c r="I9" s="2">
        <v>1</v>
      </c>
      <c r="J9" s="7">
        <f>SUM(D9:I9)</f>
        <v>9</v>
      </c>
      <c r="K9" s="8">
        <f>AVERAGE(D9:I9)</f>
        <v>1.5</v>
      </c>
      <c r="L9" s="11" t="str">
        <f>IF(D9="","",VLOOKUP(K9,$J$73:$K$75,2,TRUE))</f>
        <v>І ур</v>
      </c>
    </row>
    <row r="10" spans="1:13" x14ac:dyDescent="0.25">
      <c r="B10" s="2">
        <v>2</v>
      </c>
      <c r="C10" s="2" t="s">
        <v>44</v>
      </c>
      <c r="D10" s="2">
        <v>2</v>
      </c>
      <c r="E10" s="2">
        <v>2</v>
      </c>
      <c r="F10" s="2">
        <v>1</v>
      </c>
      <c r="G10" s="2">
        <v>2</v>
      </c>
      <c r="H10" s="2">
        <v>1</v>
      </c>
      <c r="I10" s="2">
        <v>1</v>
      </c>
      <c r="J10" s="7">
        <v>9</v>
      </c>
      <c r="K10" s="8">
        <v>1.5</v>
      </c>
      <c r="L10" s="11" t="str">
        <f>IF(D10="","",VLOOKUP(K10,$J$73:$K$75,2,TRUE))</f>
        <v>І ур</v>
      </c>
    </row>
    <row r="11" spans="1:13" x14ac:dyDescent="0.25">
      <c r="B11" s="2">
        <v>3</v>
      </c>
      <c r="C11" s="2" t="s">
        <v>45</v>
      </c>
      <c r="D11" s="2">
        <v>2</v>
      </c>
      <c r="E11" s="2">
        <v>2</v>
      </c>
      <c r="F11" s="2">
        <v>1</v>
      </c>
      <c r="G11" s="2">
        <v>2</v>
      </c>
      <c r="H11" s="2">
        <v>1</v>
      </c>
      <c r="I11" s="2">
        <v>1</v>
      </c>
      <c r="J11" s="7">
        <f t="shared" ref="J11" si="0">SUM(D11:I11)</f>
        <v>9</v>
      </c>
      <c r="K11" s="8">
        <f t="shared" ref="K11" si="1">AVERAGE(D11,E11,F11,G11,H11,I11)</f>
        <v>1.5</v>
      </c>
      <c r="L11" s="11" t="str">
        <f>IF(D11="","",VLOOKUP(K11,$J$73:$K$75,2,TRUE))</f>
        <v>І ур</v>
      </c>
    </row>
    <row r="12" spans="1:13" x14ac:dyDescent="0.25">
      <c r="B12" s="12"/>
      <c r="C12" s="12"/>
      <c r="D12" s="15"/>
      <c r="E12" s="15"/>
      <c r="F12" s="15"/>
      <c r="G12" s="15"/>
      <c r="H12" s="15"/>
      <c r="I12" s="15"/>
      <c r="J12" s="15"/>
      <c r="K12" s="1" t="s">
        <v>8</v>
      </c>
      <c r="L12" s="1" t="s">
        <v>9</v>
      </c>
    </row>
    <row r="13" spans="1:13" x14ac:dyDescent="0.25">
      <c r="B13" s="13"/>
      <c r="C13" s="13"/>
      <c r="D13" s="19" t="s">
        <v>13</v>
      </c>
      <c r="E13" s="20"/>
      <c r="F13" s="20"/>
      <c r="G13" s="20"/>
      <c r="H13" s="20"/>
      <c r="I13" s="20"/>
      <c r="J13" s="21"/>
      <c r="K13" s="9">
        <f>COUNTA(C9:C11)</f>
        <v>3</v>
      </c>
      <c r="L13" s="9">
        <v>100</v>
      </c>
    </row>
    <row r="14" spans="1:13" x14ac:dyDescent="0.25">
      <c r="B14" s="13"/>
      <c r="C14" s="13"/>
      <c r="D14" s="16" t="s">
        <v>17</v>
      </c>
      <c r="E14" s="17"/>
      <c r="F14" s="17"/>
      <c r="G14" s="17"/>
      <c r="H14" s="17"/>
      <c r="I14" s="17"/>
      <c r="J14" s="18"/>
      <c r="K14" s="5">
        <f>COUNTIF(L9:L11,"І ур")</f>
        <v>3</v>
      </c>
      <c r="L14" s="3">
        <f>(K14/K13)*100</f>
        <v>100</v>
      </c>
    </row>
    <row r="15" spans="1:13" x14ac:dyDescent="0.25">
      <c r="B15" s="13"/>
      <c r="C15" s="13"/>
      <c r="D15" s="16" t="s">
        <v>18</v>
      </c>
      <c r="E15" s="17"/>
      <c r="F15" s="17"/>
      <c r="G15" s="17"/>
      <c r="H15" s="17"/>
      <c r="I15" s="17"/>
      <c r="J15" s="18"/>
      <c r="K15" s="5">
        <f>COUNTIF(L9:L11,"ІІ ур")</f>
        <v>0</v>
      </c>
      <c r="L15" s="3">
        <f>(K15/K13)*100</f>
        <v>0</v>
      </c>
    </row>
    <row r="16" spans="1:13" x14ac:dyDescent="0.25">
      <c r="B16" s="14"/>
      <c r="C16" s="14"/>
      <c r="D16" s="16" t="s">
        <v>19</v>
      </c>
      <c r="E16" s="17"/>
      <c r="F16" s="17"/>
      <c r="G16" s="17"/>
      <c r="H16" s="17"/>
      <c r="I16" s="17"/>
      <c r="J16" s="18"/>
      <c r="K16" s="5">
        <f>COUNTIF(L9:L11,"ІІІ ур")</f>
        <v>0</v>
      </c>
      <c r="L16" s="3">
        <f>(K16/K13)*100</f>
        <v>0</v>
      </c>
    </row>
    <row r="19" spans="5:13" x14ac:dyDescent="0.25">
      <c r="E19" s="6"/>
      <c r="F19" s="6"/>
      <c r="G19" s="6"/>
      <c r="H19" s="6"/>
      <c r="I19" s="6"/>
      <c r="J19" s="6"/>
      <c r="K19" s="6"/>
      <c r="L19" s="6"/>
      <c r="M19" s="6"/>
    </row>
    <row r="73" spans="10:11" x14ac:dyDescent="0.25">
      <c r="J73" s="6">
        <v>1</v>
      </c>
      <c r="K73" s="6" t="s">
        <v>14</v>
      </c>
    </row>
    <row r="74" spans="10:11" x14ac:dyDescent="0.25">
      <c r="J74" s="6">
        <v>1.6</v>
      </c>
      <c r="K74" s="6" t="s">
        <v>15</v>
      </c>
    </row>
    <row r="75" spans="10:11" x14ac:dyDescent="0.25">
      <c r="J75" s="6">
        <v>2.6</v>
      </c>
      <c r="K75" s="6" t="s">
        <v>16</v>
      </c>
    </row>
  </sheetData>
  <autoFilter ref="L1:L19"/>
  <mergeCells count="17">
    <mergeCell ref="A2:M2"/>
    <mergeCell ref="A3:M3"/>
    <mergeCell ref="A4:M4"/>
    <mergeCell ref="B6:L6"/>
    <mergeCell ref="B7:B8"/>
    <mergeCell ref="C7:C8"/>
    <mergeCell ref="D7:I7"/>
    <mergeCell ref="J7:J8"/>
    <mergeCell ref="K7:K8"/>
    <mergeCell ref="L7:L8"/>
    <mergeCell ref="B12:B16"/>
    <mergeCell ref="C12:C16"/>
    <mergeCell ref="D12:J12"/>
    <mergeCell ref="D14:J14"/>
    <mergeCell ref="D15:J15"/>
    <mergeCell ref="D16:J16"/>
    <mergeCell ref="D13:J1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75"/>
  <sheetViews>
    <sheetView zoomScale="90" zoomScaleNormal="90" workbookViewId="0">
      <selection activeCell="L9" sqref="L9"/>
    </sheetView>
  </sheetViews>
  <sheetFormatPr defaultRowHeight="15" x14ac:dyDescent="0.25"/>
  <cols>
    <col min="2" max="2" width="4.42578125" customWidth="1"/>
    <col min="3" max="3" width="20.140625" customWidth="1"/>
    <col min="4" max="4" width="6.7109375" customWidth="1"/>
    <col min="5" max="5" width="6.85546875" customWidth="1"/>
    <col min="6" max="6" width="8.28515625" customWidth="1"/>
    <col min="7" max="7" width="6.28515625" customWidth="1"/>
    <col min="8" max="8" width="9.140625" customWidth="1"/>
    <col min="9" max="9" width="7.28515625" customWidth="1"/>
    <col min="12" max="12" width="10" customWidth="1"/>
  </cols>
  <sheetData>
    <row r="2" spans="1:13" x14ac:dyDescent="0.25">
      <c r="A2" s="22" t="s">
        <v>0</v>
      </c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</row>
    <row r="3" spans="1:13" x14ac:dyDescent="0.25">
      <c r="A3" s="22" t="s">
        <v>39</v>
      </c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</row>
    <row r="4" spans="1:13" x14ac:dyDescent="0.25">
      <c r="A4" s="22" t="s">
        <v>42</v>
      </c>
      <c r="B4" s="22"/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</row>
    <row r="6" spans="1:13" x14ac:dyDescent="0.25">
      <c r="B6" s="23" t="s">
        <v>1</v>
      </c>
      <c r="C6" s="23"/>
      <c r="D6" s="23"/>
      <c r="E6" s="23"/>
      <c r="F6" s="23"/>
      <c r="G6" s="23"/>
      <c r="H6" s="23"/>
      <c r="I6" s="23"/>
      <c r="J6" s="23"/>
      <c r="K6" s="23"/>
      <c r="L6" s="23"/>
    </row>
    <row r="7" spans="1:13" x14ac:dyDescent="0.25">
      <c r="B7" s="24" t="s">
        <v>2</v>
      </c>
      <c r="C7" s="24" t="s">
        <v>3</v>
      </c>
      <c r="D7" s="25" t="s">
        <v>4</v>
      </c>
      <c r="E7" s="26"/>
      <c r="F7" s="26"/>
      <c r="G7" s="26"/>
      <c r="H7" s="26"/>
      <c r="I7" s="27"/>
      <c r="J7" s="28" t="s">
        <v>5</v>
      </c>
      <c r="K7" s="30" t="s">
        <v>6</v>
      </c>
      <c r="L7" s="32" t="s">
        <v>7</v>
      </c>
    </row>
    <row r="8" spans="1:13" ht="225" customHeight="1" x14ac:dyDescent="0.25">
      <c r="B8" s="24"/>
      <c r="C8" s="24"/>
      <c r="D8" s="10" t="s">
        <v>27</v>
      </c>
      <c r="E8" s="10" t="s">
        <v>28</v>
      </c>
      <c r="F8" s="10" t="s">
        <v>29</v>
      </c>
      <c r="G8" s="10" t="s">
        <v>30</v>
      </c>
      <c r="H8" s="10" t="s">
        <v>31</v>
      </c>
      <c r="I8" s="10" t="s">
        <v>32</v>
      </c>
      <c r="J8" s="29"/>
      <c r="K8" s="31"/>
      <c r="L8" s="32"/>
    </row>
    <row r="9" spans="1:13" x14ac:dyDescent="0.25">
      <c r="B9" s="2">
        <v>1</v>
      </c>
      <c r="C9" s="2" t="s">
        <v>43</v>
      </c>
      <c r="D9" s="2">
        <v>2</v>
      </c>
      <c r="E9" s="2">
        <v>2</v>
      </c>
      <c r="F9" s="2">
        <v>2</v>
      </c>
      <c r="G9" s="2">
        <v>2</v>
      </c>
      <c r="H9" s="2">
        <v>2</v>
      </c>
      <c r="I9" s="2">
        <v>2</v>
      </c>
      <c r="J9" s="7">
        <f>SUM(D9:I9)</f>
        <v>12</v>
      </c>
      <c r="K9" s="8">
        <f>AVERAGE(D9,E9,F9,G9,H9,I9)</f>
        <v>2</v>
      </c>
      <c r="L9" s="11" t="str">
        <f>IF(D9="","",VLOOKUP(K9,$J$73:$K$75,2,TRUE))</f>
        <v>ІІ ур</v>
      </c>
    </row>
    <row r="10" spans="1:13" x14ac:dyDescent="0.25">
      <c r="B10" s="2">
        <v>2</v>
      </c>
      <c r="C10" s="2" t="s">
        <v>44</v>
      </c>
      <c r="D10" s="2">
        <v>2</v>
      </c>
      <c r="E10" s="2">
        <v>2</v>
      </c>
      <c r="F10" s="2">
        <v>2</v>
      </c>
      <c r="G10" s="2">
        <v>2</v>
      </c>
      <c r="H10" s="2">
        <v>2</v>
      </c>
      <c r="I10" s="2">
        <v>2</v>
      </c>
      <c r="J10" s="7">
        <v>12</v>
      </c>
      <c r="K10" s="8">
        <v>2</v>
      </c>
      <c r="L10" s="11" t="str">
        <f>IF(D10="","",VLOOKUP(K10,$J$73:$K$75,2,TRUE))</f>
        <v>ІІ ур</v>
      </c>
    </row>
    <row r="11" spans="1:13" x14ac:dyDescent="0.25">
      <c r="B11" s="2">
        <v>3</v>
      </c>
      <c r="C11" s="2" t="s">
        <v>45</v>
      </c>
      <c r="D11" s="2">
        <v>2</v>
      </c>
      <c r="E11" s="2">
        <v>2</v>
      </c>
      <c r="F11" s="2">
        <v>2</v>
      </c>
      <c r="G11" s="2">
        <v>2</v>
      </c>
      <c r="H11" s="2">
        <v>2</v>
      </c>
      <c r="I11" s="2">
        <v>2</v>
      </c>
      <c r="J11" s="7">
        <f t="shared" ref="J11" si="0">SUM(D11:I11)</f>
        <v>12</v>
      </c>
      <c r="K11" s="8">
        <f t="shared" ref="K11" si="1">AVERAGE(D11,E11,F11,G11,H11,I11)</f>
        <v>2</v>
      </c>
      <c r="L11" s="11" t="str">
        <f>IF(D11="","",VLOOKUP(K11,$J$73:$K$75,2,TRUE))</f>
        <v>ІІ ур</v>
      </c>
    </row>
    <row r="12" spans="1:13" x14ac:dyDescent="0.25">
      <c r="B12" s="12"/>
      <c r="C12" s="12"/>
      <c r="D12" s="33"/>
      <c r="E12" s="34"/>
      <c r="F12" s="34"/>
      <c r="G12" s="34"/>
      <c r="H12" s="34"/>
      <c r="I12" s="34"/>
      <c r="J12" s="35"/>
      <c r="K12" s="1" t="s">
        <v>8</v>
      </c>
      <c r="L12" s="1" t="s">
        <v>9</v>
      </c>
    </row>
    <row r="13" spans="1:13" x14ac:dyDescent="0.25">
      <c r="B13" s="13"/>
      <c r="C13" s="13"/>
      <c r="D13" s="19" t="s">
        <v>13</v>
      </c>
      <c r="E13" s="20"/>
      <c r="F13" s="20"/>
      <c r="G13" s="20"/>
      <c r="H13" s="20"/>
      <c r="I13" s="20"/>
      <c r="J13" s="21"/>
      <c r="K13" s="9">
        <f>COUNTA(C9:C11)</f>
        <v>3</v>
      </c>
      <c r="L13" s="9">
        <v>100</v>
      </c>
    </row>
    <row r="14" spans="1:13" x14ac:dyDescent="0.25">
      <c r="B14" s="13"/>
      <c r="C14" s="13"/>
      <c r="D14" s="16" t="s">
        <v>17</v>
      </c>
      <c r="E14" s="17"/>
      <c r="F14" s="17"/>
      <c r="G14" s="17"/>
      <c r="H14" s="17"/>
      <c r="I14" s="17"/>
      <c r="J14" s="18"/>
      <c r="K14" s="5">
        <f>COUNTIF(L9:L11,"І ур")</f>
        <v>0</v>
      </c>
      <c r="L14" s="3">
        <f>(K14/K13)*100</f>
        <v>0</v>
      </c>
    </row>
    <row r="15" spans="1:13" x14ac:dyDescent="0.25">
      <c r="B15" s="13"/>
      <c r="C15" s="13"/>
      <c r="D15" s="16" t="s">
        <v>18</v>
      </c>
      <c r="E15" s="17"/>
      <c r="F15" s="17"/>
      <c r="G15" s="17"/>
      <c r="H15" s="17"/>
      <c r="I15" s="17"/>
      <c r="J15" s="18"/>
      <c r="K15" s="5">
        <f>COUNTIF(L9:L11,"ІІ ур")</f>
        <v>3</v>
      </c>
      <c r="L15" s="3">
        <f>(K15/K13)*100</f>
        <v>100</v>
      </c>
    </row>
    <row r="16" spans="1:13" x14ac:dyDescent="0.25">
      <c r="B16" s="14"/>
      <c r="C16" s="14"/>
      <c r="D16" s="16" t="s">
        <v>19</v>
      </c>
      <c r="E16" s="17"/>
      <c r="F16" s="17"/>
      <c r="G16" s="17"/>
      <c r="H16" s="17"/>
      <c r="I16" s="17"/>
      <c r="J16" s="18"/>
      <c r="K16" s="5">
        <f>COUNTIF(L9:L11,"ІІІ ур")</f>
        <v>0</v>
      </c>
      <c r="L16" s="3">
        <f>(K16/K13)*100</f>
        <v>0</v>
      </c>
    </row>
    <row r="73" spans="10:11" x14ac:dyDescent="0.25">
      <c r="J73" s="6">
        <v>1</v>
      </c>
      <c r="K73" s="6" t="s">
        <v>14</v>
      </c>
    </row>
    <row r="74" spans="10:11" x14ac:dyDescent="0.25">
      <c r="J74" s="6">
        <v>1.6</v>
      </c>
      <c r="K74" s="6" t="s">
        <v>15</v>
      </c>
    </row>
    <row r="75" spans="10:11" x14ac:dyDescent="0.25">
      <c r="J75" s="6">
        <v>2.6</v>
      </c>
      <c r="K75" s="6" t="s">
        <v>16</v>
      </c>
    </row>
  </sheetData>
  <autoFilter ref="L1:L17"/>
  <mergeCells count="17">
    <mergeCell ref="A2:M2"/>
    <mergeCell ref="A3:M3"/>
    <mergeCell ref="A4:M4"/>
    <mergeCell ref="B6:L6"/>
    <mergeCell ref="B7:B8"/>
    <mergeCell ref="C7:C8"/>
    <mergeCell ref="D7:I7"/>
    <mergeCell ref="J7:J8"/>
    <mergeCell ref="K7:K8"/>
    <mergeCell ref="L7:L8"/>
    <mergeCell ref="B12:B16"/>
    <mergeCell ref="C12:C16"/>
    <mergeCell ref="D12:J12"/>
    <mergeCell ref="D14:J14"/>
    <mergeCell ref="D15:J15"/>
    <mergeCell ref="D16:J16"/>
    <mergeCell ref="D13:J1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75"/>
  <sheetViews>
    <sheetView topLeftCell="A7" zoomScale="90" zoomScaleNormal="90" workbookViewId="0">
      <selection activeCell="O12" sqref="O12"/>
    </sheetView>
  </sheetViews>
  <sheetFormatPr defaultRowHeight="15" x14ac:dyDescent="0.25"/>
  <cols>
    <col min="2" max="2" width="4.5703125" customWidth="1"/>
    <col min="3" max="3" width="27.28515625" customWidth="1"/>
    <col min="4" max="4" width="9.42578125" customWidth="1"/>
    <col min="5" max="5" width="7.85546875" customWidth="1"/>
    <col min="6" max="6" width="7.7109375" customWidth="1"/>
    <col min="7" max="7" width="7.42578125" customWidth="1"/>
    <col min="8" max="8" width="10.5703125" customWidth="1"/>
    <col min="9" max="9" width="6.140625" customWidth="1"/>
    <col min="10" max="10" width="6.28515625" customWidth="1"/>
    <col min="11" max="11" width="8.85546875" customWidth="1"/>
  </cols>
  <sheetData>
    <row r="2" spans="1:12" x14ac:dyDescent="0.25">
      <c r="A2" s="22" t="s">
        <v>0</v>
      </c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</row>
    <row r="3" spans="1:12" x14ac:dyDescent="0.25">
      <c r="A3" s="22" t="s">
        <v>38</v>
      </c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</row>
    <row r="4" spans="1:12" x14ac:dyDescent="0.25">
      <c r="A4" s="22" t="s">
        <v>41</v>
      </c>
      <c r="B4" s="22"/>
      <c r="C4" s="22"/>
      <c r="D4" s="22"/>
      <c r="E4" s="22"/>
      <c r="F4" s="22"/>
      <c r="G4" s="22"/>
      <c r="H4" s="22"/>
      <c r="I4" s="22"/>
      <c r="J4" s="22"/>
      <c r="K4" s="22"/>
      <c r="L4" s="22"/>
    </row>
    <row r="6" spans="1:12" x14ac:dyDescent="0.25">
      <c r="B6" s="23" t="s">
        <v>1</v>
      </c>
      <c r="C6" s="23"/>
      <c r="D6" s="23"/>
      <c r="E6" s="23"/>
      <c r="F6" s="23"/>
      <c r="G6" s="23"/>
      <c r="H6" s="23"/>
      <c r="I6" s="23"/>
      <c r="J6" s="23"/>
      <c r="K6" s="23"/>
    </row>
    <row r="7" spans="1:12" x14ac:dyDescent="0.25">
      <c r="B7" s="24" t="s">
        <v>2</v>
      </c>
      <c r="C7" s="24" t="s">
        <v>3</v>
      </c>
      <c r="D7" s="25" t="s">
        <v>4</v>
      </c>
      <c r="E7" s="26"/>
      <c r="F7" s="26"/>
      <c r="G7" s="26"/>
      <c r="H7" s="26"/>
      <c r="I7" s="28" t="s">
        <v>5</v>
      </c>
      <c r="J7" s="36" t="s">
        <v>6</v>
      </c>
      <c r="K7" s="32" t="s">
        <v>7</v>
      </c>
    </row>
    <row r="8" spans="1:12" ht="225" customHeight="1" x14ac:dyDescent="0.25">
      <c r="B8" s="24"/>
      <c r="C8" s="24"/>
      <c r="D8" s="10" t="s">
        <v>33</v>
      </c>
      <c r="E8" s="10" t="s">
        <v>34</v>
      </c>
      <c r="F8" s="10" t="s">
        <v>35</v>
      </c>
      <c r="G8" s="10" t="s">
        <v>36</v>
      </c>
      <c r="H8" s="10" t="s">
        <v>37</v>
      </c>
      <c r="I8" s="29"/>
      <c r="J8" s="36"/>
      <c r="K8" s="32"/>
    </row>
    <row r="9" spans="1:12" x14ac:dyDescent="0.25">
      <c r="B9" s="2">
        <v>1</v>
      </c>
      <c r="C9" s="2" t="s">
        <v>43</v>
      </c>
      <c r="D9" s="2">
        <v>3</v>
      </c>
      <c r="E9" s="2">
        <v>3</v>
      </c>
      <c r="F9" s="2">
        <v>3</v>
      </c>
      <c r="G9" s="2">
        <v>3</v>
      </c>
      <c r="H9" s="2">
        <v>3</v>
      </c>
      <c r="I9" s="7">
        <f>SUM(D9:H9)</f>
        <v>15</v>
      </c>
      <c r="J9" s="8">
        <f>AVERAGE(D9,E9,F9,G9,H9)</f>
        <v>3</v>
      </c>
      <c r="K9" s="11" t="str">
        <f>IF(D9="","",VLOOKUP(J9,$J$73:$K$75,2,TRUE))</f>
        <v>ІІІ ур</v>
      </c>
    </row>
    <row r="10" spans="1:12" x14ac:dyDescent="0.25">
      <c r="B10" s="2">
        <v>2</v>
      </c>
      <c r="C10" s="2" t="s">
        <v>44</v>
      </c>
      <c r="D10" s="2">
        <v>3</v>
      </c>
      <c r="E10" s="2">
        <v>3</v>
      </c>
      <c r="F10" s="2">
        <v>3</v>
      </c>
      <c r="G10" s="2">
        <v>3</v>
      </c>
      <c r="H10" s="2">
        <v>3</v>
      </c>
      <c r="I10" s="7">
        <v>15</v>
      </c>
      <c r="J10" s="8">
        <v>3</v>
      </c>
      <c r="K10" s="11" t="str">
        <f>IF(D10="","",VLOOKUP(J10,$J$73:$K$75,2,TRUE))</f>
        <v>ІІІ ур</v>
      </c>
    </row>
    <row r="11" spans="1:12" x14ac:dyDescent="0.25">
      <c r="B11" s="2">
        <v>3</v>
      </c>
      <c r="C11" s="2" t="s">
        <v>45</v>
      </c>
      <c r="D11" s="2">
        <v>3</v>
      </c>
      <c r="E11" s="2">
        <v>3</v>
      </c>
      <c r="F11" s="2">
        <v>3</v>
      </c>
      <c r="G11" s="2">
        <v>3</v>
      </c>
      <c r="H11" s="2">
        <v>3</v>
      </c>
      <c r="I11" s="7">
        <f t="shared" ref="I11" si="0">SUM(D11:H11)</f>
        <v>15</v>
      </c>
      <c r="J11" s="8">
        <f t="shared" ref="J11" si="1">AVERAGE(D11,E11,F11,G11,H11)</f>
        <v>3</v>
      </c>
      <c r="K11" s="11" t="str">
        <f>IF(D11="","",VLOOKUP(J11,$J$73:$K$75,2,TRUE))</f>
        <v>ІІІ ур</v>
      </c>
    </row>
    <row r="12" spans="1:12" ht="28.5" x14ac:dyDescent="0.25">
      <c r="B12" s="12"/>
      <c r="C12" s="12"/>
      <c r="D12" s="33"/>
      <c r="E12" s="34"/>
      <c r="F12" s="34"/>
      <c r="G12" s="34"/>
      <c r="H12" s="34"/>
      <c r="I12" s="35"/>
      <c r="J12" s="4" t="s">
        <v>8</v>
      </c>
      <c r="K12" s="1" t="s">
        <v>9</v>
      </c>
    </row>
    <row r="13" spans="1:12" x14ac:dyDescent="0.25">
      <c r="B13" s="13"/>
      <c r="C13" s="13"/>
      <c r="D13" s="19" t="s">
        <v>13</v>
      </c>
      <c r="E13" s="20"/>
      <c r="F13" s="20"/>
      <c r="G13" s="20"/>
      <c r="H13" s="20"/>
      <c r="I13" s="21"/>
      <c r="J13" s="9">
        <f>COUNTA(C9:C11)</f>
        <v>3</v>
      </c>
      <c r="K13" s="9">
        <v>100</v>
      </c>
    </row>
    <row r="14" spans="1:12" x14ac:dyDescent="0.25">
      <c r="B14" s="13"/>
      <c r="C14" s="13"/>
      <c r="D14" s="16" t="s">
        <v>10</v>
      </c>
      <c r="E14" s="17"/>
      <c r="F14" s="17"/>
      <c r="G14" s="17"/>
      <c r="H14" s="17"/>
      <c r="I14" s="17"/>
      <c r="J14" s="5">
        <f>COUNTIF(K9:K11,"І ур")</f>
        <v>0</v>
      </c>
      <c r="K14" s="3">
        <f>(J14/J13)*100</f>
        <v>0</v>
      </c>
    </row>
    <row r="15" spans="1:12" x14ac:dyDescent="0.25">
      <c r="B15" s="13"/>
      <c r="C15" s="13"/>
      <c r="D15" s="16" t="s">
        <v>11</v>
      </c>
      <c r="E15" s="17"/>
      <c r="F15" s="17"/>
      <c r="G15" s="17"/>
      <c r="H15" s="17"/>
      <c r="I15" s="17"/>
      <c r="J15" s="5">
        <f>COUNTIF(K9:K11,"ІІ ур")</f>
        <v>0</v>
      </c>
      <c r="K15" s="3">
        <f>(J15/J13)*100</f>
        <v>0</v>
      </c>
    </row>
    <row r="16" spans="1:12" x14ac:dyDescent="0.25">
      <c r="B16" s="14"/>
      <c r="C16" s="14"/>
      <c r="D16" s="16" t="s">
        <v>12</v>
      </c>
      <c r="E16" s="17"/>
      <c r="F16" s="17"/>
      <c r="G16" s="17"/>
      <c r="H16" s="17"/>
      <c r="I16" s="17"/>
      <c r="J16" s="5">
        <f>COUNTIF(K9:K11,"ІІІ ур")</f>
        <v>3</v>
      </c>
      <c r="K16" s="3">
        <f>(J16/J13)*100</f>
        <v>100</v>
      </c>
    </row>
    <row r="73" spans="10:11" x14ac:dyDescent="0.25">
      <c r="J73" s="6">
        <v>1</v>
      </c>
      <c r="K73" s="6" t="s">
        <v>14</v>
      </c>
    </row>
    <row r="74" spans="10:11" x14ac:dyDescent="0.25">
      <c r="J74" s="6">
        <v>1.6</v>
      </c>
      <c r="K74" s="6" t="s">
        <v>15</v>
      </c>
    </row>
    <row r="75" spans="10:11" x14ac:dyDescent="0.25">
      <c r="J75" s="6">
        <v>2.6</v>
      </c>
      <c r="K75" s="6" t="s">
        <v>16</v>
      </c>
    </row>
  </sheetData>
  <autoFilter ref="K1:K18"/>
  <mergeCells count="17">
    <mergeCell ref="B12:B16"/>
    <mergeCell ref="C12:C16"/>
    <mergeCell ref="D12:I12"/>
    <mergeCell ref="D14:I14"/>
    <mergeCell ref="D15:I15"/>
    <mergeCell ref="D16:I16"/>
    <mergeCell ref="D13:I13"/>
    <mergeCell ref="A2:L2"/>
    <mergeCell ref="A3:L3"/>
    <mergeCell ref="A4:L4"/>
    <mergeCell ref="B6:K6"/>
    <mergeCell ref="B7:B8"/>
    <mergeCell ref="C7:C8"/>
    <mergeCell ref="D7:H7"/>
    <mergeCell ref="I7:I8"/>
    <mergeCell ref="J7:J8"/>
    <mergeCell ref="K7:K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от 4-х старт</vt:lpstr>
      <vt:lpstr>от 4-х промежуток</vt:lpstr>
      <vt:lpstr>от 4-х итог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2023-09-07T11:48:39Z</dcterms:modified>
</cp:coreProperties>
</file>